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lgorzata.kowalczyk\Documents\ITS\rekrutacja\"/>
    </mc:Choice>
  </mc:AlternateContent>
  <bookViews>
    <workbookView xWindow="0" yWindow="0" windowWidth="23040" windowHeight="919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" i="1" l="1"/>
  <c r="I4" i="1" s="1"/>
  <c r="G5" i="1"/>
  <c r="I5" i="1" s="1"/>
  <c r="G6" i="1"/>
  <c r="I6" i="1" s="1"/>
  <c r="G8" i="1"/>
  <c r="I8" i="1" s="1"/>
  <c r="G9" i="1"/>
  <c r="I9" i="1" s="1"/>
  <c r="G10" i="1"/>
  <c r="I10" i="1" s="1"/>
  <c r="G12" i="1"/>
  <c r="I12" i="1" s="1"/>
  <c r="G13" i="1"/>
  <c r="I13" i="1" s="1"/>
  <c r="G14" i="1"/>
  <c r="I14" i="1" s="1"/>
  <c r="G15" i="1"/>
  <c r="I15" i="1" s="1"/>
  <c r="G18" i="1"/>
  <c r="I18" i="1" s="1"/>
  <c r="G19" i="1"/>
  <c r="I19" i="1" s="1"/>
  <c r="G20" i="1"/>
  <c r="I20" i="1" s="1"/>
  <c r="G21" i="1"/>
  <c r="I21" i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/>
  <c r="G39" i="1"/>
  <c r="I39" i="1" s="1"/>
  <c r="G40" i="1"/>
  <c r="I40" i="1" s="1"/>
</calcChain>
</file>

<file path=xl/sharedStrings.xml><?xml version="1.0" encoding="utf-8"?>
<sst xmlns="http://schemas.openxmlformats.org/spreadsheetml/2006/main" count="153" uniqueCount="45">
  <si>
    <t>L.P.</t>
  </si>
  <si>
    <t>Rok studiów 2021/2022</t>
  </si>
  <si>
    <t>Średnia (Punkty)</t>
  </si>
  <si>
    <t>Średnia</t>
  </si>
  <si>
    <t>CAŁKOWITA SUMA PUNKTÓW</t>
  </si>
  <si>
    <t>Rekomendacja</t>
  </si>
  <si>
    <t>Rekomendacja 2</t>
  </si>
  <si>
    <t>UWAGI</t>
  </si>
  <si>
    <t>4,60</t>
  </si>
  <si>
    <t>tak</t>
  </si>
  <si>
    <t>4,37</t>
  </si>
  <si>
    <t>4,50</t>
  </si>
  <si>
    <t>4,40</t>
  </si>
  <si>
    <t>4,19</t>
  </si>
  <si>
    <t>średnia poniżej progu</t>
  </si>
  <si>
    <t>4,47</t>
  </si>
  <si>
    <t>4,67</t>
  </si>
  <si>
    <t>4,69</t>
  </si>
  <si>
    <t>4,58</t>
  </si>
  <si>
    <t>4,43</t>
  </si>
  <si>
    <t>4,55</t>
  </si>
  <si>
    <t>nie</t>
  </si>
  <si>
    <t>4,71</t>
  </si>
  <si>
    <t>4,61</t>
  </si>
  <si>
    <t>4,56</t>
  </si>
  <si>
    <t>4,54</t>
  </si>
  <si>
    <t>4,52</t>
  </si>
  <si>
    <t>4,63</t>
  </si>
  <si>
    <t>4,48</t>
  </si>
  <si>
    <t>4,34</t>
  </si>
  <si>
    <t>4,41</t>
  </si>
  <si>
    <t>4,35</t>
  </si>
  <si>
    <t>4,16</t>
  </si>
  <si>
    <t>4,66</t>
  </si>
  <si>
    <t>4,78</t>
  </si>
  <si>
    <t>Ocena Projektu (średnia)</t>
  </si>
  <si>
    <t>Ocena CV (średnia)</t>
  </si>
  <si>
    <t>Numer albumu</t>
  </si>
  <si>
    <t>TAK</t>
  </si>
  <si>
    <t>NIE</t>
  </si>
  <si>
    <t>brak zaświadczenia o średniej</t>
  </si>
  <si>
    <t>ROK 3 limit osób na rok 2021/2022: 22</t>
  </si>
  <si>
    <t>ROK 4 limit osób na rok 2021/2022: 9</t>
  </si>
  <si>
    <t>ROK 5 limit osób na rok 2021/2022: 10</t>
  </si>
  <si>
    <t>ROK 6 limit osób na rok 2021/2022: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</si>
</sst>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38"/>
    </font>
    <font>
      <sz val="11"/>
      <color rgb="FFFFFF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0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/>
    <xf numFmtId="0" fontId="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2" borderId="0" xfId="1" applyFill="1"/>
    <xf numFmtId="0" fontId="2" fillId="3" borderId="0" xfId="1" applyFont="1" applyFill="1" applyAlignment="1">
      <alignment horizontal="center" wrapText="1"/>
    </xf>
    <xf numFmtId="0" fontId="1" fillId="3" borderId="0" xfId="1" applyFill="1"/>
    <xf numFmtId="0" fontId="2" fillId="4" borderId="0" xfId="1" applyFont="1" applyFill="1" applyAlignment="1">
      <alignment horizontal="center" wrapText="1"/>
    </xf>
    <xf numFmtId="0" fontId="1" fillId="4" borderId="0" xfId="1" applyFill="1"/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" fillId="4" borderId="2" xfId="1" applyFont="1" applyFill="1" applyBorder="1" applyAlignment="1">
      <alignment vertical="center"/>
    </xf>
    <xf numFmtId="0" fontId="1" fillId="4" borderId="3" xfId="1" applyFont="1" applyFill="1" applyBorder="1" applyAlignment="1">
      <alignment vertical="center"/>
    </xf>
    <xf numFmtId="0" fontId="1" fillId="6" borderId="3" xfId="1" applyFont="1" applyFill="1" applyBorder="1"/>
    <xf numFmtId="0" fontId="1" fillId="7" borderId="4" xfId="1" applyFont="1" applyFill="1" applyBorder="1"/>
    <xf numFmtId="0" fontId="1" fillId="4" borderId="4" xfId="1" applyFont="1" applyFill="1" applyBorder="1" applyAlignment="1">
      <alignment vertical="center"/>
    </xf>
    <xf numFmtId="0" fontId="1" fillId="4" borderId="7" xfId="1" applyFont="1" applyFill="1" applyBorder="1" applyAlignment="1">
      <alignment vertical="center"/>
    </xf>
    <xf numFmtId="0" fontId="1" fillId="4" borderId="6" xfId="1" applyFont="1" applyFill="1" applyBorder="1" applyAlignment="1">
      <alignment vertical="center"/>
    </xf>
    <xf numFmtId="0" fontId="1" fillId="6" borderId="8" xfId="1" applyFont="1" applyFill="1" applyBorder="1"/>
    <xf numFmtId="0" fontId="1" fillId="6" borderId="25" xfId="1" applyFont="1" applyFill="1" applyBorder="1"/>
    <xf numFmtId="0" fontId="1" fillId="4" borderId="26" xfId="1" applyFont="1" applyFill="1" applyBorder="1" applyAlignment="1">
      <alignment vertical="center"/>
    </xf>
    <xf numFmtId="0" fontId="1" fillId="4" borderId="3" xfId="1" applyFont="1" applyFill="1" applyBorder="1"/>
    <xf numFmtId="0" fontId="1" fillId="7" borderId="3" xfId="1" applyFont="1" applyFill="1" applyBorder="1"/>
    <xf numFmtId="0" fontId="1" fillId="4" borderId="5" xfId="1" applyFont="1" applyFill="1" applyBorder="1" applyAlignment="1">
      <alignment vertical="center"/>
    </xf>
    <xf numFmtId="0" fontId="2" fillId="4" borderId="20" xfId="1" applyFont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13" xfId="1" applyFill="1" applyBorder="1"/>
    <xf numFmtId="0" fontId="2" fillId="4" borderId="21" xfId="1" applyFont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" fillId="4" borderId="14" xfId="1" applyFill="1" applyBorder="1"/>
    <xf numFmtId="0" fontId="2" fillId="6" borderId="21" xfId="1" applyFont="1" applyFill="1" applyBorder="1" applyAlignment="1">
      <alignment horizontal="center" vertical="center"/>
    </xf>
    <xf numFmtId="0" fontId="1" fillId="6" borderId="3" xfId="1" applyFill="1" applyBorder="1" applyAlignment="1">
      <alignment horizontal="center"/>
    </xf>
    <xf numFmtId="0" fontId="1" fillId="6" borderId="3" xfId="1" applyFill="1" applyBorder="1" applyAlignment="1">
      <alignment horizontal="center" vertical="center"/>
    </xf>
    <xf numFmtId="0" fontId="1" fillId="6" borderId="3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1" fillId="6" borderId="14" xfId="1" applyFill="1" applyBorder="1"/>
    <xf numFmtId="0" fontId="2" fillId="7" borderId="22" xfId="1" applyFont="1" applyFill="1" applyBorder="1" applyAlignment="1">
      <alignment horizontal="center" vertical="center"/>
    </xf>
    <xf numFmtId="0" fontId="1" fillId="7" borderId="4" xfId="1" applyFill="1" applyBorder="1" applyAlignment="1">
      <alignment horizontal="center"/>
    </xf>
    <xf numFmtId="0" fontId="1" fillId="7" borderId="4" xfId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 vertical="center"/>
    </xf>
    <xf numFmtId="0" fontId="1" fillId="7" borderId="15" xfId="1" applyFont="1" applyFill="1" applyBorder="1"/>
    <xf numFmtId="0" fontId="2" fillId="6" borderId="22" xfId="1" applyFont="1" applyFill="1" applyBorder="1" applyAlignment="1">
      <alignment horizontal="center" vertical="center"/>
    </xf>
    <xf numFmtId="0" fontId="1" fillId="6" borderId="4" xfId="1" applyFill="1" applyBorder="1" applyAlignment="1">
      <alignment horizontal="center"/>
    </xf>
    <xf numFmtId="0" fontId="1" fillId="6" borderId="4" xfId="1" applyFill="1" applyBorder="1" applyAlignment="1">
      <alignment horizontal="center" vertical="center"/>
    </xf>
    <xf numFmtId="0" fontId="1" fillId="6" borderId="4" xfId="1" applyFont="1" applyFill="1" applyBorder="1" applyAlignment="1">
      <alignment horizontal="center" vertical="center"/>
    </xf>
    <xf numFmtId="0" fontId="1" fillId="6" borderId="15" xfId="1" applyFill="1" applyBorder="1"/>
    <xf numFmtId="0" fontId="1" fillId="4" borderId="3" xfId="1" applyFill="1" applyBorder="1" applyAlignment="1">
      <alignment horizontal="center"/>
    </xf>
    <xf numFmtId="0" fontId="2" fillId="4" borderId="22" xfId="1" applyFont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15" xfId="1" applyFill="1" applyBorder="1"/>
    <xf numFmtId="0" fontId="2" fillId="7" borderId="21" xfId="1" applyFont="1" applyFill="1" applyBorder="1" applyAlignment="1">
      <alignment horizontal="center" vertical="center"/>
    </xf>
    <xf numFmtId="0" fontId="1" fillId="7" borderId="3" xfId="1" applyFill="1" applyBorder="1" applyAlignment="1">
      <alignment horizontal="center"/>
    </xf>
    <xf numFmtId="0" fontId="1" fillId="7" borderId="3" xfId="1" applyFill="1" applyBorder="1" applyAlignment="1">
      <alignment horizontal="center" vertical="center"/>
    </xf>
    <xf numFmtId="0" fontId="1" fillId="7" borderId="3" xfId="1" applyFont="1" applyFill="1" applyBorder="1" applyAlignment="1">
      <alignment horizontal="center" vertical="center"/>
    </xf>
    <xf numFmtId="0" fontId="1" fillId="7" borderId="14" xfId="1" applyFont="1" applyFill="1" applyBorder="1"/>
    <xf numFmtId="0" fontId="2" fillId="4" borderId="23" xfId="1" applyFont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horizontal="center" vertical="center"/>
    </xf>
    <xf numFmtId="0" fontId="1" fillId="4" borderId="18" xfId="1" applyFill="1" applyBorder="1"/>
    <xf numFmtId="0" fontId="2" fillId="5" borderId="19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75"/>
  <sheetViews>
    <sheetView tabSelected="1" zoomScale="90" zoomScaleNormal="90" workbookViewId="0">
      <selection activeCell="T15" sqref="T15"/>
    </sheetView>
  </sheetViews>
  <sheetFormatPr defaultColWidth="8.6640625" defaultRowHeight="14.4" x14ac:dyDescent="0.3"/>
  <cols>
    <col min="1" max="1" width="9" style="2" customWidth="1"/>
    <col min="2" max="4" width="17.77734375" style="1" customWidth="1"/>
    <col min="5" max="5" width="18.33203125" style="1" customWidth="1"/>
    <col min="6" max="6" width="19.109375" style="3" customWidth="1"/>
    <col min="7" max="9" width="23.109375" style="4" customWidth="1"/>
    <col min="10" max="11" width="23.44140625" style="4" customWidth="1"/>
    <col min="12" max="12" width="28.5546875" style="1" customWidth="1"/>
    <col min="13" max="16384" width="8.6640625" style="1"/>
  </cols>
  <sheetData>
    <row r="1" spans="1:210" ht="15" thickBot="1" x14ac:dyDescent="0.35">
      <c r="M1"/>
      <c r="N1"/>
      <c r="O1"/>
      <c r="P1"/>
      <c r="Q1"/>
      <c r="R1"/>
    </row>
    <row r="2" spans="1:210" s="5" customFormat="1" ht="29.4" customHeight="1" thickBot="1" x14ac:dyDescent="0.35">
      <c r="A2" s="19" t="s">
        <v>0</v>
      </c>
      <c r="B2" s="16" t="s">
        <v>37</v>
      </c>
      <c r="C2" s="16"/>
      <c r="D2" s="16" t="s">
        <v>1</v>
      </c>
      <c r="E2" s="16" t="s">
        <v>35</v>
      </c>
      <c r="F2" s="16" t="s">
        <v>36</v>
      </c>
      <c r="G2" s="16" t="s">
        <v>2</v>
      </c>
      <c r="H2" s="16" t="s">
        <v>3</v>
      </c>
      <c r="I2" s="16" t="s">
        <v>4</v>
      </c>
      <c r="J2" s="16" t="s">
        <v>5</v>
      </c>
      <c r="K2" s="17" t="s">
        <v>6</v>
      </c>
      <c r="L2" s="18" t="s">
        <v>7</v>
      </c>
      <c r="M2"/>
      <c r="N2"/>
      <c r="O2"/>
      <c r="P2"/>
      <c r="Q2"/>
      <c r="R2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</row>
    <row r="3" spans="1:210" s="5" customFormat="1" ht="15" customHeight="1" thickBot="1" x14ac:dyDescent="0.35">
      <c r="A3" s="73" t="s">
        <v>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/>
      <c r="N3"/>
      <c r="O3"/>
      <c r="P3"/>
      <c r="Q3"/>
      <c r="R3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</row>
    <row r="4" spans="1:210" s="12" customFormat="1" x14ac:dyDescent="0.3">
      <c r="A4" s="33">
        <v>1</v>
      </c>
      <c r="B4" s="20">
        <v>190648</v>
      </c>
      <c r="C4" s="20" t="s">
        <v>38</v>
      </c>
      <c r="D4" s="34">
        <v>3</v>
      </c>
      <c r="E4" s="34">
        <v>22</v>
      </c>
      <c r="F4" s="34">
        <v>12</v>
      </c>
      <c r="G4" s="34">
        <f>4.6*2</f>
        <v>9.1999999999999993</v>
      </c>
      <c r="H4" s="35" t="s">
        <v>8</v>
      </c>
      <c r="I4" s="35">
        <f>E4+F4+G4</f>
        <v>43.2</v>
      </c>
      <c r="J4" s="34" t="s">
        <v>9</v>
      </c>
      <c r="K4" s="34" t="s">
        <v>9</v>
      </c>
      <c r="L4" s="36"/>
      <c r="M4"/>
      <c r="N4"/>
      <c r="O4"/>
      <c r="P4"/>
      <c r="Q4"/>
      <c r="R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</row>
    <row r="5" spans="1:210" s="12" customFormat="1" x14ac:dyDescent="0.3">
      <c r="A5" s="37">
        <v>2</v>
      </c>
      <c r="B5" s="21">
        <v>190763</v>
      </c>
      <c r="C5" s="21" t="s">
        <v>38</v>
      </c>
      <c r="D5" s="38">
        <v>3</v>
      </c>
      <c r="E5" s="38">
        <v>22</v>
      </c>
      <c r="F5" s="38">
        <v>11</v>
      </c>
      <c r="G5" s="38">
        <f>4.37*2</f>
        <v>8.74</v>
      </c>
      <c r="H5" s="39" t="s">
        <v>10</v>
      </c>
      <c r="I5" s="35">
        <f>E5+F5+G5</f>
        <v>41.74</v>
      </c>
      <c r="J5" s="38" t="s">
        <v>9</v>
      </c>
      <c r="K5" s="38" t="s">
        <v>9</v>
      </c>
      <c r="L5" s="40"/>
      <c r="M5"/>
      <c r="N5"/>
      <c r="O5"/>
      <c r="P5"/>
      <c r="Q5"/>
      <c r="R5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</row>
    <row r="6" spans="1:210" s="12" customFormat="1" x14ac:dyDescent="0.3">
      <c r="A6" s="37">
        <v>3</v>
      </c>
      <c r="B6" s="21">
        <v>190779</v>
      </c>
      <c r="C6" s="21" t="s">
        <v>38</v>
      </c>
      <c r="D6" s="38">
        <v>3</v>
      </c>
      <c r="E6" s="38">
        <v>24.5</v>
      </c>
      <c r="F6" s="38">
        <v>13.5</v>
      </c>
      <c r="G6" s="38">
        <f>4.5*2</f>
        <v>9</v>
      </c>
      <c r="H6" s="39" t="s">
        <v>11</v>
      </c>
      <c r="I6" s="35">
        <f>E6+F6+G6</f>
        <v>47</v>
      </c>
      <c r="J6" s="38" t="s">
        <v>9</v>
      </c>
      <c r="K6" s="38" t="s">
        <v>9</v>
      </c>
      <c r="L6" s="40"/>
      <c r="M6"/>
      <c r="N6"/>
      <c r="O6"/>
      <c r="P6"/>
      <c r="Q6"/>
      <c r="R6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</row>
    <row r="7" spans="1:210" s="5" customFormat="1" x14ac:dyDescent="0.3">
      <c r="A7" s="41">
        <v>4</v>
      </c>
      <c r="B7" s="22">
        <v>192716</v>
      </c>
      <c r="C7" s="22" t="s">
        <v>39</v>
      </c>
      <c r="D7" s="42">
        <v>3</v>
      </c>
      <c r="E7" s="42">
        <v>20</v>
      </c>
      <c r="F7" s="42">
        <v>12</v>
      </c>
      <c r="G7" s="43"/>
      <c r="H7" s="44"/>
      <c r="I7" s="45"/>
      <c r="J7" s="43" t="s">
        <v>9</v>
      </c>
      <c r="K7" s="43" t="s">
        <v>9</v>
      </c>
      <c r="L7" s="46" t="s">
        <v>40</v>
      </c>
      <c r="M7"/>
      <c r="N7"/>
      <c r="O7"/>
      <c r="P7"/>
      <c r="Q7"/>
      <c r="R7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</row>
    <row r="8" spans="1:210" s="12" customFormat="1" x14ac:dyDescent="0.3">
      <c r="A8" s="37">
        <v>5</v>
      </c>
      <c r="B8" s="21">
        <v>191916</v>
      </c>
      <c r="C8" s="21" t="s">
        <v>38</v>
      </c>
      <c r="D8" s="38">
        <v>3</v>
      </c>
      <c r="E8" s="38">
        <v>15</v>
      </c>
      <c r="F8" s="38">
        <v>8</v>
      </c>
      <c r="G8" s="38">
        <f>4.37*2</f>
        <v>8.74</v>
      </c>
      <c r="H8" s="39" t="s">
        <v>10</v>
      </c>
      <c r="I8" s="35">
        <f>E8+F8+G8</f>
        <v>31.740000000000002</v>
      </c>
      <c r="J8" s="38" t="s">
        <v>9</v>
      </c>
      <c r="K8" s="38" t="s">
        <v>9</v>
      </c>
      <c r="L8" s="40"/>
      <c r="M8"/>
      <c r="N8"/>
      <c r="O8"/>
      <c r="P8"/>
      <c r="Q8"/>
      <c r="R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</row>
    <row r="9" spans="1:210" s="12" customFormat="1" x14ac:dyDescent="0.3">
      <c r="A9" s="37">
        <v>6</v>
      </c>
      <c r="B9" s="21">
        <v>190977</v>
      </c>
      <c r="C9" s="21" t="s">
        <v>38</v>
      </c>
      <c r="D9" s="38">
        <v>3</v>
      </c>
      <c r="E9" s="38">
        <v>20.5</v>
      </c>
      <c r="F9" s="38">
        <v>11</v>
      </c>
      <c r="G9" s="38">
        <f>4.4*2</f>
        <v>8.8000000000000007</v>
      </c>
      <c r="H9" s="39" t="s">
        <v>12</v>
      </c>
      <c r="I9" s="35">
        <f>E9+F9+G9</f>
        <v>40.299999999999997</v>
      </c>
      <c r="J9" s="38" t="s">
        <v>9</v>
      </c>
      <c r="K9" s="38" t="s">
        <v>9</v>
      </c>
      <c r="L9" s="40"/>
      <c r="M9"/>
      <c r="N9"/>
      <c r="O9"/>
      <c r="P9"/>
      <c r="Q9"/>
      <c r="R9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</row>
    <row r="10" spans="1:210" s="5" customFormat="1" ht="15" thickBot="1" x14ac:dyDescent="0.35">
      <c r="A10" s="47">
        <v>7</v>
      </c>
      <c r="B10" s="23">
        <v>190998</v>
      </c>
      <c r="C10" s="23" t="s">
        <v>39</v>
      </c>
      <c r="D10" s="48">
        <v>3</v>
      </c>
      <c r="E10" s="48">
        <v>20</v>
      </c>
      <c r="F10" s="48">
        <v>8</v>
      </c>
      <c r="G10" s="49">
        <f>4.19*2</f>
        <v>8.3800000000000008</v>
      </c>
      <c r="H10" s="50" t="s">
        <v>13</v>
      </c>
      <c r="I10" s="51">
        <f>E10+F10+G10</f>
        <v>36.380000000000003</v>
      </c>
      <c r="J10" s="49" t="s">
        <v>9</v>
      </c>
      <c r="K10" s="49" t="s">
        <v>9</v>
      </c>
      <c r="L10" s="52" t="s">
        <v>14</v>
      </c>
      <c r="M10"/>
      <c r="N10"/>
      <c r="O10"/>
      <c r="P10"/>
      <c r="Q10"/>
      <c r="R10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</row>
    <row r="11" spans="1:210" s="5" customFormat="1" ht="15" thickBot="1" x14ac:dyDescent="0.35">
      <c r="A11" s="76" t="s">
        <v>42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8"/>
      <c r="M11"/>
      <c r="N11"/>
      <c r="O11"/>
      <c r="P11"/>
      <c r="Q11"/>
      <c r="R1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</row>
    <row r="12" spans="1:210" s="12" customFormat="1" x14ac:dyDescent="0.3">
      <c r="A12" s="33">
        <v>1</v>
      </c>
      <c r="B12" s="20">
        <v>180791</v>
      </c>
      <c r="C12" s="20" t="s">
        <v>38</v>
      </c>
      <c r="D12" s="34">
        <v>4</v>
      </c>
      <c r="E12" s="34">
        <v>21.5</v>
      </c>
      <c r="F12" s="34">
        <v>12</v>
      </c>
      <c r="G12" s="34">
        <f>4.47*2</f>
        <v>8.94</v>
      </c>
      <c r="H12" s="35" t="s">
        <v>15</v>
      </c>
      <c r="I12" s="35">
        <f>E12+F12+G12</f>
        <v>42.44</v>
      </c>
      <c r="J12" s="34" t="s">
        <v>9</v>
      </c>
      <c r="K12" s="34" t="s">
        <v>9</v>
      </c>
      <c r="L12" s="36"/>
      <c r="M12"/>
      <c r="N12"/>
      <c r="O12"/>
      <c r="P12"/>
      <c r="Q12"/>
      <c r="R12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</row>
    <row r="13" spans="1:210" s="12" customFormat="1" x14ac:dyDescent="0.3">
      <c r="A13" s="37">
        <v>2</v>
      </c>
      <c r="B13" s="21">
        <v>192720</v>
      </c>
      <c r="C13" s="24" t="s">
        <v>38</v>
      </c>
      <c r="D13" s="38">
        <v>4</v>
      </c>
      <c r="E13" s="38">
        <v>23.5</v>
      </c>
      <c r="F13" s="38">
        <v>13</v>
      </c>
      <c r="G13" s="38">
        <f>4.67*2</f>
        <v>9.34</v>
      </c>
      <c r="H13" s="39" t="s">
        <v>16</v>
      </c>
      <c r="I13" s="35">
        <f>E13+F13+G13</f>
        <v>45.84</v>
      </c>
      <c r="J13" s="38" t="s">
        <v>9</v>
      </c>
      <c r="K13" s="38" t="s">
        <v>9</v>
      </c>
      <c r="L13" s="40"/>
      <c r="M13"/>
      <c r="N13"/>
      <c r="O13"/>
      <c r="P13"/>
      <c r="Q13"/>
      <c r="R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</row>
    <row r="14" spans="1:210" s="12" customFormat="1" x14ac:dyDescent="0.3">
      <c r="A14" s="37">
        <v>3</v>
      </c>
      <c r="B14" s="25">
        <v>180824</v>
      </c>
      <c r="C14" s="26" t="s">
        <v>38</v>
      </c>
      <c r="D14" s="38">
        <v>4</v>
      </c>
      <c r="E14" s="38">
        <v>16</v>
      </c>
      <c r="F14" s="38">
        <v>10.5</v>
      </c>
      <c r="G14" s="38">
        <f>4.69*2</f>
        <v>9.3800000000000008</v>
      </c>
      <c r="H14" s="39" t="s">
        <v>17</v>
      </c>
      <c r="I14" s="35">
        <f>E14+F14+G14</f>
        <v>35.880000000000003</v>
      </c>
      <c r="J14" s="38" t="s">
        <v>9</v>
      </c>
      <c r="K14" s="38" t="s">
        <v>9</v>
      </c>
      <c r="L14" s="40"/>
      <c r="M14"/>
      <c r="N14"/>
      <c r="O14"/>
      <c r="P14"/>
      <c r="Q14"/>
      <c r="R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</row>
    <row r="15" spans="1:210" s="12" customFormat="1" x14ac:dyDescent="0.3">
      <c r="A15" s="37">
        <v>4</v>
      </c>
      <c r="B15" s="25">
        <v>182488</v>
      </c>
      <c r="C15" s="26" t="s">
        <v>38</v>
      </c>
      <c r="D15" s="38">
        <v>4</v>
      </c>
      <c r="E15" s="38">
        <v>22</v>
      </c>
      <c r="F15" s="38">
        <v>11.5</v>
      </c>
      <c r="G15" s="38">
        <f>4.58*2</f>
        <v>9.16</v>
      </c>
      <c r="H15" s="39" t="s">
        <v>18</v>
      </c>
      <c r="I15" s="35">
        <f>E15+F15+G15</f>
        <v>42.66</v>
      </c>
      <c r="J15" s="38" t="s">
        <v>9</v>
      </c>
      <c r="K15" s="38" t="s">
        <v>9</v>
      </c>
      <c r="L15" s="40"/>
      <c r="M15"/>
      <c r="N15"/>
      <c r="O15"/>
      <c r="P15"/>
      <c r="Q15"/>
      <c r="R1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</row>
    <row r="16" spans="1:210" s="5" customFormat="1" ht="15" thickBot="1" x14ac:dyDescent="0.35">
      <c r="A16" s="53">
        <v>5</v>
      </c>
      <c r="B16" s="27">
        <v>181009</v>
      </c>
      <c r="C16" s="28" t="s">
        <v>39</v>
      </c>
      <c r="D16" s="54">
        <v>4</v>
      </c>
      <c r="E16" s="54">
        <v>23.5</v>
      </c>
      <c r="F16" s="54">
        <v>14</v>
      </c>
      <c r="G16" s="55"/>
      <c r="H16" s="56"/>
      <c r="I16" s="56"/>
      <c r="J16" s="55" t="s">
        <v>9</v>
      </c>
      <c r="K16" s="55" t="s">
        <v>9</v>
      </c>
      <c r="L16" s="57" t="s">
        <v>40</v>
      </c>
      <c r="M16"/>
      <c r="N16"/>
      <c r="O16"/>
      <c r="P16"/>
      <c r="Q16"/>
      <c r="R16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</row>
    <row r="17" spans="1:210" s="5" customFormat="1" ht="15" thickBot="1" x14ac:dyDescent="0.35">
      <c r="A17" s="76" t="s">
        <v>43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8"/>
      <c r="M17"/>
      <c r="N17"/>
      <c r="O17"/>
      <c r="P17"/>
      <c r="Q17"/>
      <c r="R17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</row>
    <row r="18" spans="1:210" s="12" customFormat="1" x14ac:dyDescent="0.3">
      <c r="A18" s="33">
        <v>1</v>
      </c>
      <c r="B18" s="20">
        <v>160115</v>
      </c>
      <c r="C18" s="29" t="s">
        <v>38</v>
      </c>
      <c r="D18" s="34">
        <v>5</v>
      </c>
      <c r="E18" s="34">
        <v>15.25</v>
      </c>
      <c r="F18" s="34">
        <v>11</v>
      </c>
      <c r="G18" s="34">
        <f>4.43*2</f>
        <v>8.86</v>
      </c>
      <c r="H18" s="35" t="s">
        <v>19</v>
      </c>
      <c r="I18" s="35">
        <f t="shared" ref="I18:I29" si="0">E18+F18+G18</f>
        <v>35.11</v>
      </c>
      <c r="J18" s="34" t="s">
        <v>9</v>
      </c>
      <c r="K18" s="34" t="s">
        <v>9</v>
      </c>
      <c r="L18" s="36"/>
      <c r="M18"/>
      <c r="N18"/>
      <c r="O18"/>
      <c r="P18"/>
      <c r="Q18"/>
      <c r="R18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</row>
    <row r="19" spans="1:210" s="12" customFormat="1" x14ac:dyDescent="0.3">
      <c r="A19" s="37">
        <v>2</v>
      </c>
      <c r="B19" s="21">
        <v>170862</v>
      </c>
      <c r="C19" s="21" t="s">
        <v>38</v>
      </c>
      <c r="D19" s="38">
        <v>5</v>
      </c>
      <c r="E19" s="38">
        <v>25</v>
      </c>
      <c r="F19" s="38">
        <v>12.75</v>
      </c>
      <c r="G19" s="38">
        <f>4.69*2</f>
        <v>9.3800000000000008</v>
      </c>
      <c r="H19" s="39" t="s">
        <v>17</v>
      </c>
      <c r="I19" s="35">
        <f t="shared" si="0"/>
        <v>47.13</v>
      </c>
      <c r="J19" s="38" t="s">
        <v>9</v>
      </c>
      <c r="K19" s="38" t="s">
        <v>9</v>
      </c>
      <c r="L19" s="40"/>
      <c r="M19"/>
      <c r="N19"/>
      <c r="O19"/>
      <c r="P19"/>
      <c r="Q19"/>
      <c r="R19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</row>
    <row r="20" spans="1:210" x14ac:dyDescent="0.3">
      <c r="A20" s="37">
        <v>3</v>
      </c>
      <c r="B20" s="21">
        <v>172602</v>
      </c>
      <c r="C20" s="21" t="s">
        <v>39</v>
      </c>
      <c r="D20" s="38">
        <v>5</v>
      </c>
      <c r="E20" s="38">
        <v>13</v>
      </c>
      <c r="F20" s="38">
        <v>7.5</v>
      </c>
      <c r="G20" s="38">
        <f>4.55*2</f>
        <v>9.1</v>
      </c>
      <c r="H20" s="39" t="s">
        <v>20</v>
      </c>
      <c r="I20" s="35">
        <f t="shared" si="0"/>
        <v>29.6</v>
      </c>
      <c r="J20" s="38" t="s">
        <v>9</v>
      </c>
      <c r="K20" s="38" t="s">
        <v>21</v>
      </c>
      <c r="L20" s="40"/>
      <c r="M20"/>
      <c r="N20"/>
      <c r="O20"/>
      <c r="P20"/>
      <c r="Q20"/>
      <c r="R20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</row>
    <row r="21" spans="1:210" s="13" customFormat="1" x14ac:dyDescent="0.3">
      <c r="A21" s="37">
        <v>4</v>
      </c>
      <c r="B21" s="21">
        <v>170880</v>
      </c>
      <c r="C21" s="21" t="s">
        <v>38</v>
      </c>
      <c r="D21" s="38">
        <v>5</v>
      </c>
      <c r="E21" s="38">
        <v>15</v>
      </c>
      <c r="F21" s="38">
        <v>11.5</v>
      </c>
      <c r="G21" s="38">
        <f>4.71*2</f>
        <v>9.42</v>
      </c>
      <c r="H21" s="39" t="s">
        <v>22</v>
      </c>
      <c r="I21" s="35">
        <f t="shared" si="0"/>
        <v>35.92</v>
      </c>
      <c r="J21" s="38" t="s">
        <v>9</v>
      </c>
      <c r="K21" s="38" t="s">
        <v>9</v>
      </c>
      <c r="L21" s="40"/>
      <c r="M21"/>
      <c r="N21"/>
      <c r="O21"/>
      <c r="P21"/>
      <c r="Q21"/>
      <c r="R21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</row>
    <row r="22" spans="1:210" s="13" customFormat="1" x14ac:dyDescent="0.3">
      <c r="A22" s="37">
        <v>5</v>
      </c>
      <c r="B22" s="30">
        <v>170369</v>
      </c>
      <c r="C22" s="30" t="s">
        <v>38</v>
      </c>
      <c r="D22" s="58">
        <v>5</v>
      </c>
      <c r="E22" s="58">
        <v>18.5</v>
      </c>
      <c r="F22" s="58">
        <v>14.5</v>
      </c>
      <c r="G22" s="38">
        <f>4.55*2</f>
        <v>9.1</v>
      </c>
      <c r="H22" s="39" t="s">
        <v>20</v>
      </c>
      <c r="I22" s="35">
        <f t="shared" si="0"/>
        <v>42.1</v>
      </c>
      <c r="J22" s="38" t="s">
        <v>9</v>
      </c>
      <c r="K22" s="38" t="s">
        <v>9</v>
      </c>
      <c r="L22" s="40"/>
      <c r="M22"/>
      <c r="N22"/>
      <c r="O22"/>
      <c r="P22"/>
      <c r="Q22"/>
      <c r="R22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</row>
    <row r="23" spans="1:210" s="11" customFormat="1" x14ac:dyDescent="0.3">
      <c r="A23" s="37">
        <v>6</v>
      </c>
      <c r="B23" s="21">
        <v>170897</v>
      </c>
      <c r="C23" s="21" t="s">
        <v>39</v>
      </c>
      <c r="D23" s="38">
        <v>5</v>
      </c>
      <c r="E23" s="38">
        <v>12.5</v>
      </c>
      <c r="F23" s="38">
        <v>5</v>
      </c>
      <c r="G23" s="38">
        <f>4.61*2</f>
        <v>9.2200000000000006</v>
      </c>
      <c r="H23" s="39" t="s">
        <v>23</v>
      </c>
      <c r="I23" s="35">
        <f t="shared" si="0"/>
        <v>26.72</v>
      </c>
      <c r="J23" s="38" t="s">
        <v>21</v>
      </c>
      <c r="K23" s="38" t="s">
        <v>21</v>
      </c>
      <c r="L23" s="40"/>
      <c r="M23"/>
      <c r="N23"/>
      <c r="O23"/>
      <c r="P23"/>
      <c r="Q23"/>
      <c r="R23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</row>
    <row r="24" spans="1:210" s="13" customFormat="1" x14ac:dyDescent="0.3">
      <c r="A24" s="37">
        <v>7</v>
      </c>
      <c r="B24" s="21">
        <v>172898</v>
      </c>
      <c r="C24" s="21" t="s">
        <v>38</v>
      </c>
      <c r="D24" s="38">
        <v>5</v>
      </c>
      <c r="E24" s="38">
        <v>20.5</v>
      </c>
      <c r="F24" s="38">
        <v>10</v>
      </c>
      <c r="G24" s="38">
        <f>4.56*2</f>
        <v>9.1199999999999992</v>
      </c>
      <c r="H24" s="39" t="s">
        <v>24</v>
      </c>
      <c r="I24" s="35">
        <f t="shared" si="0"/>
        <v>39.619999999999997</v>
      </c>
      <c r="J24" s="38" t="s">
        <v>9</v>
      </c>
      <c r="K24" s="38" t="s">
        <v>9</v>
      </c>
      <c r="L24" s="40"/>
      <c r="M24"/>
      <c r="N24"/>
      <c r="O24"/>
      <c r="P24"/>
      <c r="Q24"/>
      <c r="R24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</row>
    <row r="25" spans="1:210" s="13" customFormat="1" x14ac:dyDescent="0.3">
      <c r="A25" s="37">
        <v>8</v>
      </c>
      <c r="B25" s="21">
        <v>170969</v>
      </c>
      <c r="C25" s="21" t="s">
        <v>38</v>
      </c>
      <c r="D25" s="38">
        <v>5</v>
      </c>
      <c r="E25" s="38">
        <v>21</v>
      </c>
      <c r="F25" s="38">
        <v>14.5</v>
      </c>
      <c r="G25" s="38">
        <f>4.54*2</f>
        <v>9.08</v>
      </c>
      <c r="H25" s="39" t="s">
        <v>25</v>
      </c>
      <c r="I25" s="35">
        <f t="shared" si="0"/>
        <v>44.58</v>
      </c>
      <c r="J25" s="38" t="s">
        <v>9</v>
      </c>
      <c r="K25" s="38" t="s">
        <v>9</v>
      </c>
      <c r="L25" s="40"/>
      <c r="M25"/>
      <c r="N25"/>
      <c r="O25"/>
      <c r="P25"/>
      <c r="Q25"/>
      <c r="R2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</row>
    <row r="26" spans="1:210" s="13" customFormat="1" x14ac:dyDescent="0.3">
      <c r="A26" s="37">
        <v>9</v>
      </c>
      <c r="B26" s="21">
        <v>171085</v>
      </c>
      <c r="C26" s="21" t="s">
        <v>38</v>
      </c>
      <c r="D26" s="38">
        <v>5</v>
      </c>
      <c r="E26" s="38">
        <v>15.25</v>
      </c>
      <c r="F26" s="38">
        <v>9.5</v>
      </c>
      <c r="G26" s="38">
        <f>4.52*2</f>
        <v>9.0399999999999991</v>
      </c>
      <c r="H26" s="39" t="s">
        <v>26</v>
      </c>
      <c r="I26" s="35">
        <f t="shared" si="0"/>
        <v>33.79</v>
      </c>
      <c r="J26" s="38" t="s">
        <v>9</v>
      </c>
      <c r="K26" s="38" t="s">
        <v>9</v>
      </c>
      <c r="L26" s="40"/>
      <c r="M26"/>
      <c r="N26"/>
      <c r="O26"/>
      <c r="P26"/>
      <c r="Q26"/>
      <c r="R2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</row>
    <row r="27" spans="1:210" s="13" customFormat="1" x14ac:dyDescent="0.3">
      <c r="A27" s="37">
        <v>10</v>
      </c>
      <c r="B27" s="21">
        <v>170434</v>
      </c>
      <c r="C27" s="21" t="s">
        <v>38</v>
      </c>
      <c r="D27" s="38">
        <v>5</v>
      </c>
      <c r="E27" s="38">
        <v>21.25</v>
      </c>
      <c r="F27" s="38">
        <v>12.25</v>
      </c>
      <c r="G27" s="38">
        <f>4.37*2</f>
        <v>8.74</v>
      </c>
      <c r="H27" s="39" t="s">
        <v>10</v>
      </c>
      <c r="I27" s="35">
        <f t="shared" si="0"/>
        <v>42.24</v>
      </c>
      <c r="J27" s="38" t="s">
        <v>9</v>
      </c>
      <c r="K27" s="38" t="s">
        <v>9</v>
      </c>
      <c r="L27" s="40"/>
      <c r="M27"/>
      <c r="N27"/>
      <c r="O27"/>
      <c r="P27"/>
      <c r="Q27"/>
      <c r="R27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</row>
    <row r="28" spans="1:210" s="13" customFormat="1" x14ac:dyDescent="0.3">
      <c r="A28" s="37">
        <v>11</v>
      </c>
      <c r="B28" s="30">
        <v>160079</v>
      </c>
      <c r="C28" s="30" t="s">
        <v>38</v>
      </c>
      <c r="D28" s="58">
        <v>5</v>
      </c>
      <c r="E28" s="58">
        <v>24</v>
      </c>
      <c r="F28" s="58">
        <v>14.5</v>
      </c>
      <c r="G28" s="38">
        <f>4.63*2</f>
        <v>9.26</v>
      </c>
      <c r="H28" s="39" t="s">
        <v>27</v>
      </c>
      <c r="I28" s="35">
        <f t="shared" si="0"/>
        <v>47.76</v>
      </c>
      <c r="J28" s="38" t="s">
        <v>9</v>
      </c>
      <c r="K28" s="38" t="s">
        <v>9</v>
      </c>
      <c r="L28" s="40"/>
      <c r="M28"/>
      <c r="N28"/>
      <c r="O28"/>
      <c r="P28"/>
      <c r="Q28"/>
      <c r="R28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</row>
    <row r="29" spans="1:210" s="13" customFormat="1" ht="15" thickBot="1" x14ac:dyDescent="0.35">
      <c r="A29" s="59">
        <v>12</v>
      </c>
      <c r="B29" s="24">
        <v>171290</v>
      </c>
      <c r="C29" s="24" t="s">
        <v>38</v>
      </c>
      <c r="D29" s="60">
        <v>5</v>
      </c>
      <c r="E29" s="60">
        <v>22</v>
      </c>
      <c r="F29" s="60">
        <v>12.5</v>
      </c>
      <c r="G29" s="60">
        <f>4.48*2</f>
        <v>8.9600000000000009</v>
      </c>
      <c r="H29" s="61" t="s">
        <v>28</v>
      </c>
      <c r="I29" s="35">
        <f t="shared" si="0"/>
        <v>43.46</v>
      </c>
      <c r="J29" s="60" t="s">
        <v>9</v>
      </c>
      <c r="K29" s="60" t="s">
        <v>9</v>
      </c>
      <c r="L29" s="62"/>
      <c r="M29"/>
      <c r="N29"/>
      <c r="O29"/>
      <c r="P29"/>
      <c r="Q29"/>
      <c r="R29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</row>
    <row r="30" spans="1:210" ht="15" thickBot="1" x14ac:dyDescent="0.35">
      <c r="A30" s="76" t="s">
        <v>44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/>
      <c r="N30"/>
      <c r="O30"/>
      <c r="P30"/>
      <c r="Q30"/>
      <c r="R30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</row>
    <row r="31" spans="1:210" s="13" customFormat="1" x14ac:dyDescent="0.3">
      <c r="A31" s="33">
        <v>1</v>
      </c>
      <c r="B31" s="20">
        <v>160372</v>
      </c>
      <c r="C31" s="20" t="s">
        <v>38</v>
      </c>
      <c r="D31" s="34">
        <v>6</v>
      </c>
      <c r="E31" s="34">
        <v>24.5</v>
      </c>
      <c r="F31" s="34">
        <v>15</v>
      </c>
      <c r="G31" s="34">
        <f>4.34*2</f>
        <v>8.68</v>
      </c>
      <c r="H31" s="35" t="s">
        <v>29</v>
      </c>
      <c r="I31" s="35">
        <f t="shared" ref="I31:I40" si="1">E31+F31+G31</f>
        <v>48.18</v>
      </c>
      <c r="J31" s="34" t="s">
        <v>9</v>
      </c>
      <c r="K31" s="34" t="s">
        <v>9</v>
      </c>
      <c r="L31" s="36"/>
      <c r="M31"/>
      <c r="N31"/>
      <c r="O31"/>
      <c r="P31"/>
      <c r="Q31"/>
      <c r="R31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</row>
    <row r="32" spans="1:210" s="13" customFormat="1" x14ac:dyDescent="0.3">
      <c r="A32" s="37">
        <v>2</v>
      </c>
      <c r="B32" s="21">
        <v>160666</v>
      </c>
      <c r="C32" s="21" t="s">
        <v>38</v>
      </c>
      <c r="D32" s="38">
        <v>6</v>
      </c>
      <c r="E32" s="38">
        <v>21</v>
      </c>
      <c r="F32" s="38">
        <v>13.5</v>
      </c>
      <c r="G32" s="38">
        <f>4.48*2</f>
        <v>8.9600000000000009</v>
      </c>
      <c r="H32" s="39" t="s">
        <v>28</v>
      </c>
      <c r="I32" s="35">
        <f t="shared" si="1"/>
        <v>43.46</v>
      </c>
      <c r="J32" s="38" t="s">
        <v>9</v>
      </c>
      <c r="K32" s="38" t="s">
        <v>9</v>
      </c>
      <c r="L32" s="40"/>
      <c r="M32"/>
      <c r="N32"/>
      <c r="O32"/>
      <c r="P32"/>
      <c r="Q32"/>
      <c r="R32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</row>
    <row r="33" spans="1:210" s="13" customFormat="1" x14ac:dyDescent="0.3">
      <c r="A33" s="37">
        <v>3</v>
      </c>
      <c r="B33" s="21">
        <v>160314</v>
      </c>
      <c r="C33" s="21" t="s">
        <v>38</v>
      </c>
      <c r="D33" s="38">
        <v>6</v>
      </c>
      <c r="E33" s="38">
        <v>18.5</v>
      </c>
      <c r="F33" s="38">
        <v>10.5</v>
      </c>
      <c r="G33" s="38">
        <f>4.61*2</f>
        <v>9.2200000000000006</v>
      </c>
      <c r="H33" s="39" t="s">
        <v>23</v>
      </c>
      <c r="I33" s="35">
        <f t="shared" si="1"/>
        <v>38.22</v>
      </c>
      <c r="J33" s="38" t="s">
        <v>9</v>
      </c>
      <c r="K33" s="38" t="s">
        <v>9</v>
      </c>
      <c r="L33" s="40"/>
      <c r="M33"/>
      <c r="N33"/>
      <c r="O33"/>
      <c r="P33"/>
      <c r="Q33"/>
      <c r="R33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</row>
    <row r="34" spans="1:210" s="13" customFormat="1" x14ac:dyDescent="0.3">
      <c r="A34" s="37">
        <v>4</v>
      </c>
      <c r="B34" s="21">
        <v>160335</v>
      </c>
      <c r="C34" s="21" t="s">
        <v>38</v>
      </c>
      <c r="D34" s="38">
        <v>6</v>
      </c>
      <c r="E34" s="38">
        <v>19</v>
      </c>
      <c r="F34" s="38">
        <v>12</v>
      </c>
      <c r="G34" s="38">
        <f>4.41*2</f>
        <v>8.82</v>
      </c>
      <c r="H34" s="39" t="s">
        <v>30</v>
      </c>
      <c r="I34" s="35">
        <f t="shared" si="1"/>
        <v>39.82</v>
      </c>
      <c r="J34" s="38" t="s">
        <v>9</v>
      </c>
      <c r="K34" s="38" t="s">
        <v>9</v>
      </c>
      <c r="L34" s="40"/>
      <c r="M34"/>
      <c r="N34"/>
      <c r="O34"/>
      <c r="P34"/>
      <c r="Q34"/>
      <c r="R34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</row>
    <row r="35" spans="1:210" s="13" customFormat="1" x14ac:dyDescent="0.3">
      <c r="A35" s="37">
        <v>5</v>
      </c>
      <c r="B35" s="30">
        <v>162564</v>
      </c>
      <c r="C35" s="30" t="s">
        <v>38</v>
      </c>
      <c r="D35" s="58">
        <v>6</v>
      </c>
      <c r="E35" s="58">
        <v>24.5</v>
      </c>
      <c r="F35" s="58">
        <v>14.5</v>
      </c>
      <c r="G35" s="38">
        <f>4.35*2</f>
        <v>8.6999999999999993</v>
      </c>
      <c r="H35" s="39" t="s">
        <v>31</v>
      </c>
      <c r="I35" s="35">
        <f t="shared" si="1"/>
        <v>47.7</v>
      </c>
      <c r="J35" s="38" t="s">
        <v>9</v>
      </c>
      <c r="K35" s="38" t="s">
        <v>9</v>
      </c>
      <c r="L35" s="40"/>
      <c r="M35"/>
      <c r="N35"/>
      <c r="O35"/>
      <c r="P35"/>
      <c r="Q35"/>
      <c r="R3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</row>
    <row r="36" spans="1:210" x14ac:dyDescent="0.3">
      <c r="A36" s="63">
        <v>6</v>
      </c>
      <c r="B36" s="31">
        <v>160364</v>
      </c>
      <c r="C36" s="31" t="s">
        <v>39</v>
      </c>
      <c r="D36" s="64">
        <v>6</v>
      </c>
      <c r="E36" s="64">
        <v>21</v>
      </c>
      <c r="F36" s="64">
        <v>13.5</v>
      </c>
      <c r="G36" s="65">
        <f>4.16*2</f>
        <v>8.32</v>
      </c>
      <c r="H36" s="66" t="s">
        <v>32</v>
      </c>
      <c r="I36" s="51">
        <f t="shared" si="1"/>
        <v>42.82</v>
      </c>
      <c r="J36" s="65" t="s">
        <v>9</v>
      </c>
      <c r="K36" s="65" t="s">
        <v>9</v>
      </c>
      <c r="L36" s="67" t="s">
        <v>14</v>
      </c>
      <c r="M36"/>
      <c r="N36"/>
      <c r="O36"/>
      <c r="P36"/>
      <c r="Q36"/>
      <c r="R36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</row>
    <row r="37" spans="1:210" s="13" customFormat="1" x14ac:dyDescent="0.3">
      <c r="A37" s="37">
        <v>7</v>
      </c>
      <c r="B37" s="21">
        <v>161839</v>
      </c>
      <c r="C37" s="21" t="s">
        <v>38</v>
      </c>
      <c r="D37" s="38">
        <v>6</v>
      </c>
      <c r="E37" s="38">
        <v>25</v>
      </c>
      <c r="F37" s="38">
        <v>15</v>
      </c>
      <c r="G37" s="38">
        <f>4.66*2</f>
        <v>9.32</v>
      </c>
      <c r="H37" s="39" t="s">
        <v>33</v>
      </c>
      <c r="I37" s="35">
        <f t="shared" si="1"/>
        <v>49.32</v>
      </c>
      <c r="J37" s="38" t="s">
        <v>9</v>
      </c>
      <c r="K37" s="38" t="s">
        <v>9</v>
      </c>
      <c r="L37" s="40"/>
      <c r="M37"/>
      <c r="N37"/>
      <c r="O37"/>
      <c r="P37"/>
      <c r="Q37"/>
      <c r="R37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</row>
    <row r="38" spans="1:210" s="13" customFormat="1" x14ac:dyDescent="0.3">
      <c r="A38" s="37">
        <v>8</v>
      </c>
      <c r="B38" s="21">
        <v>160777</v>
      </c>
      <c r="C38" s="21" t="s">
        <v>38</v>
      </c>
      <c r="D38" s="38">
        <v>6</v>
      </c>
      <c r="E38" s="38">
        <v>19.75</v>
      </c>
      <c r="F38" s="38">
        <v>11.5</v>
      </c>
      <c r="G38" s="38">
        <f>4.63*2</f>
        <v>9.26</v>
      </c>
      <c r="H38" s="39" t="s">
        <v>27</v>
      </c>
      <c r="I38" s="35">
        <f t="shared" si="1"/>
        <v>40.51</v>
      </c>
      <c r="J38" s="38" t="s">
        <v>9</v>
      </c>
      <c r="K38" s="38" t="s">
        <v>9</v>
      </c>
      <c r="L38" s="40"/>
      <c r="M38"/>
      <c r="N38"/>
      <c r="O38"/>
      <c r="P38"/>
      <c r="Q38"/>
      <c r="R38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</row>
    <row r="39" spans="1:210" s="11" customFormat="1" x14ac:dyDescent="0.3">
      <c r="A39" s="37">
        <v>9</v>
      </c>
      <c r="B39" s="21">
        <v>161849</v>
      </c>
      <c r="C39" s="21" t="s">
        <v>39</v>
      </c>
      <c r="D39" s="38">
        <v>6</v>
      </c>
      <c r="E39" s="38">
        <v>16</v>
      </c>
      <c r="F39" s="38">
        <v>11.5</v>
      </c>
      <c r="G39" s="38">
        <f>4.78*2</f>
        <v>9.56</v>
      </c>
      <c r="H39" s="39" t="s">
        <v>34</v>
      </c>
      <c r="I39" s="35">
        <f t="shared" si="1"/>
        <v>37.06</v>
      </c>
      <c r="J39" s="38" t="s">
        <v>9</v>
      </c>
      <c r="K39" s="38" t="s">
        <v>9</v>
      </c>
      <c r="L39" s="40"/>
      <c r="M39"/>
      <c r="N39"/>
      <c r="O39"/>
      <c r="P39"/>
      <c r="Q39"/>
      <c r="R39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</row>
    <row r="40" spans="1:210" s="15" customFormat="1" ht="15" thickBot="1" x14ac:dyDescent="0.35">
      <c r="A40" s="68">
        <v>10</v>
      </c>
      <c r="B40" s="32">
        <v>160418</v>
      </c>
      <c r="C40" s="32" t="s">
        <v>38</v>
      </c>
      <c r="D40" s="69">
        <v>6</v>
      </c>
      <c r="E40" s="69">
        <v>25</v>
      </c>
      <c r="F40" s="69">
        <v>15</v>
      </c>
      <c r="G40" s="69">
        <f>4.69*2</f>
        <v>9.3800000000000008</v>
      </c>
      <c r="H40" s="70" t="s">
        <v>17</v>
      </c>
      <c r="I40" s="71">
        <f t="shared" si="1"/>
        <v>49.38</v>
      </c>
      <c r="J40" s="69" t="s">
        <v>9</v>
      </c>
      <c r="K40" s="69" t="s">
        <v>9</v>
      </c>
      <c r="L40" s="72"/>
      <c r="M40"/>
      <c r="N40"/>
      <c r="O40"/>
      <c r="P40"/>
      <c r="Q40"/>
      <c r="R40"/>
    </row>
    <row r="44" spans="1:210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0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0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0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0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3">
      <c r="A49" s="8"/>
      <c r="B49" s="7"/>
      <c r="C49" s="7"/>
      <c r="D49" s="7"/>
      <c r="E49" s="7"/>
      <c r="F49" s="9"/>
      <c r="G49" s="10"/>
      <c r="H49" s="9"/>
      <c r="I49" s="9"/>
      <c r="J49" s="10"/>
      <c r="K49" s="10"/>
      <c r="L49" s="7"/>
    </row>
    <row r="50" spans="1:12" x14ac:dyDescent="0.3">
      <c r="A50" s="8"/>
      <c r="B50" s="7"/>
      <c r="C50" s="7"/>
      <c r="D50" s="7"/>
      <c r="E50" s="7"/>
      <c r="F50" s="9"/>
      <c r="G50" s="10"/>
      <c r="H50" s="10"/>
      <c r="I50" s="10"/>
      <c r="J50" s="10"/>
      <c r="K50" s="10"/>
      <c r="L50" s="7"/>
    </row>
    <row r="51" spans="1:12" x14ac:dyDescent="0.3">
      <c r="A51" s="8"/>
      <c r="B51" s="7"/>
      <c r="C51" s="7"/>
      <c r="D51" s="7"/>
      <c r="E51" s="7"/>
      <c r="F51" s="9"/>
      <c r="G51" s="10"/>
      <c r="H51" s="9"/>
      <c r="I51" s="9"/>
      <c r="J51" s="10"/>
      <c r="K51" s="10"/>
      <c r="L51" s="7"/>
    </row>
    <row r="52" spans="1:12" x14ac:dyDescent="0.3">
      <c r="A52" s="8"/>
      <c r="B52" s="7"/>
      <c r="C52" s="7"/>
      <c r="D52" s="7"/>
      <c r="E52" s="7"/>
      <c r="F52" s="9"/>
      <c r="G52" s="10"/>
      <c r="H52" s="10"/>
      <c r="I52" s="10"/>
      <c r="J52" s="10"/>
      <c r="K52" s="10"/>
      <c r="L52" s="7"/>
    </row>
    <row r="53" spans="1:12" x14ac:dyDescent="0.3">
      <c r="A53" s="8"/>
      <c r="B53" s="7"/>
      <c r="C53" s="7"/>
      <c r="D53" s="7"/>
      <c r="E53" s="7"/>
      <c r="F53" s="9"/>
      <c r="G53" s="10"/>
      <c r="H53" s="10"/>
      <c r="I53" s="10"/>
      <c r="J53" s="10"/>
      <c r="K53" s="10"/>
      <c r="L53" s="7"/>
    </row>
    <row r="54" spans="1:12" x14ac:dyDescent="0.3">
      <c r="A54" s="8"/>
      <c r="B54" s="7"/>
      <c r="C54" s="7"/>
      <c r="D54" s="7"/>
      <c r="E54" s="7"/>
      <c r="F54" s="9"/>
      <c r="G54" s="10"/>
      <c r="H54" s="10"/>
      <c r="I54" s="10"/>
      <c r="J54" s="10"/>
      <c r="K54" s="10"/>
      <c r="L54" s="7"/>
    </row>
    <row r="55" spans="1:12" x14ac:dyDescent="0.3">
      <c r="A55" s="8"/>
      <c r="B55" s="7"/>
      <c r="C55" s="7"/>
      <c r="D55" s="7"/>
      <c r="E55" s="7"/>
      <c r="F55" s="9"/>
      <c r="G55" s="10"/>
      <c r="H55" s="10"/>
      <c r="I55" s="10"/>
      <c r="J55" s="10"/>
      <c r="K55" s="10"/>
      <c r="L55" s="7"/>
    </row>
    <row r="56" spans="1:12" x14ac:dyDescent="0.3">
      <c r="A56" s="8"/>
      <c r="B56" s="7"/>
      <c r="C56" s="7"/>
      <c r="D56" s="7"/>
      <c r="E56" s="7"/>
      <c r="F56" s="9"/>
      <c r="G56" s="10"/>
      <c r="H56" s="10"/>
      <c r="I56" s="10"/>
      <c r="J56" s="10"/>
      <c r="K56" s="10"/>
      <c r="L56" s="7"/>
    </row>
    <row r="57" spans="1:12" x14ac:dyDescent="0.3">
      <c r="A57" s="8"/>
      <c r="B57" s="7"/>
      <c r="C57" s="7"/>
      <c r="D57" s="7"/>
      <c r="E57" s="7"/>
      <c r="F57" s="9"/>
      <c r="G57" s="10"/>
      <c r="H57" s="10"/>
      <c r="I57" s="10"/>
      <c r="J57" s="10"/>
      <c r="K57" s="10"/>
      <c r="L57" s="7"/>
    </row>
    <row r="58" spans="1:12" x14ac:dyDescent="0.3">
      <c r="A58" s="8"/>
      <c r="B58" s="7"/>
      <c r="C58" s="7"/>
      <c r="D58" s="7"/>
      <c r="E58" s="7"/>
      <c r="F58" s="9"/>
      <c r="G58" s="10"/>
      <c r="H58" s="10"/>
      <c r="I58" s="10"/>
      <c r="J58" s="10"/>
      <c r="K58" s="10"/>
      <c r="L58" s="7"/>
    </row>
    <row r="59" spans="1:12" x14ac:dyDescent="0.3">
      <c r="A59" s="8"/>
      <c r="B59" s="7"/>
      <c r="C59" s="7"/>
      <c r="D59" s="7"/>
      <c r="E59" s="7"/>
      <c r="F59" s="9"/>
      <c r="G59" s="10"/>
      <c r="H59" s="10"/>
      <c r="I59" s="10"/>
      <c r="J59" s="10"/>
      <c r="K59" s="10"/>
      <c r="L59" s="7"/>
    </row>
    <row r="60" spans="1:12" x14ac:dyDescent="0.3">
      <c r="A60" s="8"/>
      <c r="B60" s="7"/>
      <c r="C60" s="7"/>
      <c r="D60" s="7"/>
      <c r="E60" s="7"/>
      <c r="F60" s="9"/>
      <c r="G60" s="10"/>
      <c r="H60" s="10"/>
      <c r="I60" s="10"/>
      <c r="J60" s="10"/>
      <c r="K60" s="10"/>
      <c r="L60" s="7"/>
    </row>
    <row r="61" spans="1:12" x14ac:dyDescent="0.3">
      <c r="A61" s="8"/>
      <c r="B61" s="7"/>
      <c r="C61" s="7"/>
      <c r="D61" s="7"/>
      <c r="E61" s="7"/>
      <c r="F61" s="9"/>
      <c r="G61" s="10"/>
      <c r="H61" s="10"/>
      <c r="I61" s="10"/>
      <c r="J61" s="10"/>
      <c r="K61" s="10"/>
      <c r="L61" s="7"/>
    </row>
    <row r="62" spans="1:12" x14ac:dyDescent="0.3">
      <c r="A62" s="8"/>
      <c r="B62" s="7"/>
      <c r="C62" s="7"/>
      <c r="D62" s="7"/>
      <c r="E62" s="7"/>
      <c r="F62" s="9"/>
      <c r="G62" s="10"/>
      <c r="H62" s="10"/>
      <c r="I62" s="10"/>
      <c r="J62" s="10"/>
      <c r="K62" s="10"/>
      <c r="L62" s="7"/>
    </row>
    <row r="63" spans="1:12" x14ac:dyDescent="0.3">
      <c r="A63" s="8"/>
      <c r="B63" s="7"/>
      <c r="C63" s="7"/>
      <c r="D63" s="7"/>
      <c r="E63" s="7"/>
      <c r="F63" s="9"/>
      <c r="G63" s="10"/>
      <c r="H63" s="10"/>
      <c r="I63" s="10"/>
      <c r="J63" s="10"/>
      <c r="K63" s="10"/>
      <c r="L63" s="7"/>
    </row>
    <row r="64" spans="1:12" x14ac:dyDescent="0.3">
      <c r="A64" s="8"/>
      <c r="B64" s="7"/>
      <c r="C64" s="7"/>
      <c r="D64" s="7"/>
      <c r="E64" s="7"/>
      <c r="F64" s="9"/>
      <c r="G64" s="10"/>
      <c r="H64" s="10"/>
      <c r="I64" s="10"/>
      <c r="J64" s="10"/>
      <c r="K64" s="10"/>
      <c r="L64" s="7"/>
    </row>
    <row r="65" spans="1:12" x14ac:dyDescent="0.3">
      <c r="A65" s="8"/>
      <c r="B65" s="7"/>
      <c r="C65" s="7"/>
      <c r="D65" s="7"/>
      <c r="E65" s="7"/>
      <c r="F65" s="9"/>
      <c r="G65" s="10"/>
      <c r="H65" s="10"/>
      <c r="I65" s="10"/>
      <c r="J65" s="10"/>
      <c r="K65" s="10"/>
      <c r="L65" s="7"/>
    </row>
    <row r="66" spans="1:12" x14ac:dyDescent="0.3">
      <c r="A66" s="8"/>
      <c r="B66" s="7"/>
      <c r="C66" s="7"/>
      <c r="D66" s="7"/>
      <c r="E66" s="7"/>
      <c r="F66" s="9"/>
      <c r="G66" s="10"/>
      <c r="H66" s="10"/>
      <c r="I66" s="10"/>
      <c r="J66" s="10"/>
      <c r="K66" s="10"/>
      <c r="L66" s="7"/>
    </row>
    <row r="67" spans="1:12" x14ac:dyDescent="0.3">
      <c r="A67" s="8"/>
      <c r="B67" s="7"/>
      <c r="C67" s="7"/>
      <c r="D67" s="7"/>
      <c r="E67" s="7"/>
      <c r="F67" s="9"/>
      <c r="G67" s="10"/>
      <c r="H67" s="10"/>
      <c r="I67" s="10"/>
      <c r="J67" s="10"/>
      <c r="K67" s="10"/>
      <c r="L67" s="7"/>
    </row>
    <row r="68" spans="1:12" x14ac:dyDescent="0.3">
      <c r="A68" s="8"/>
      <c r="B68" s="7"/>
      <c r="C68" s="7"/>
      <c r="D68" s="7"/>
      <c r="E68" s="7"/>
      <c r="F68" s="9"/>
      <c r="G68" s="10"/>
      <c r="H68" s="10"/>
      <c r="I68" s="10"/>
      <c r="J68" s="10"/>
      <c r="K68" s="10"/>
      <c r="L68" s="7"/>
    </row>
    <row r="69" spans="1:12" x14ac:dyDescent="0.3">
      <c r="A69" s="8"/>
      <c r="B69" s="7"/>
      <c r="C69" s="7"/>
      <c r="D69" s="7"/>
      <c r="E69" s="7"/>
      <c r="F69" s="9"/>
      <c r="G69" s="10"/>
      <c r="H69" s="10"/>
      <c r="I69" s="10"/>
      <c r="J69" s="10"/>
      <c r="K69" s="10"/>
      <c r="L69" s="7"/>
    </row>
    <row r="70" spans="1:12" x14ac:dyDescent="0.3">
      <c r="A70" s="8"/>
      <c r="B70" s="7"/>
      <c r="C70" s="7"/>
      <c r="D70" s="7"/>
      <c r="E70" s="7"/>
      <c r="F70" s="9"/>
      <c r="G70" s="10"/>
      <c r="H70" s="10"/>
      <c r="I70" s="10"/>
      <c r="J70" s="10"/>
      <c r="K70" s="10"/>
      <c r="L70" s="7"/>
    </row>
    <row r="71" spans="1:12" x14ac:dyDescent="0.3">
      <c r="A71" s="8"/>
      <c r="B71" s="7"/>
      <c r="C71" s="7"/>
      <c r="D71" s="7"/>
      <c r="E71" s="7"/>
      <c r="F71" s="9"/>
      <c r="G71" s="10"/>
      <c r="H71" s="10"/>
      <c r="I71" s="10"/>
      <c r="J71" s="10"/>
      <c r="K71" s="10"/>
      <c r="L71" s="7"/>
    </row>
    <row r="72" spans="1:12" x14ac:dyDescent="0.3">
      <c r="A72" s="8"/>
      <c r="B72" s="7"/>
      <c r="C72" s="7"/>
      <c r="D72" s="7"/>
      <c r="E72" s="7"/>
      <c r="F72" s="9"/>
      <c r="G72" s="10"/>
      <c r="H72" s="10"/>
      <c r="I72" s="10"/>
      <c r="J72" s="10"/>
      <c r="K72" s="10"/>
      <c r="L72" s="7"/>
    </row>
    <row r="73" spans="1:12" x14ac:dyDescent="0.3">
      <c r="A73" s="8"/>
      <c r="B73" s="7"/>
      <c r="C73" s="7"/>
      <c r="D73" s="7"/>
      <c r="E73" s="7"/>
      <c r="F73" s="9"/>
      <c r="G73" s="10"/>
      <c r="H73" s="10"/>
      <c r="I73" s="10"/>
      <c r="J73" s="10"/>
      <c r="K73" s="10"/>
      <c r="L73" s="7"/>
    </row>
    <row r="74" spans="1:12" x14ac:dyDescent="0.3">
      <c r="A74" s="8"/>
      <c r="B74" s="7"/>
      <c r="C74" s="7"/>
      <c r="D74" s="7"/>
      <c r="E74" s="7"/>
      <c r="F74" s="9"/>
      <c r="G74" s="10"/>
      <c r="H74" s="10"/>
      <c r="I74" s="10"/>
      <c r="J74" s="10"/>
      <c r="K74" s="10"/>
      <c r="L74" s="7"/>
    </row>
    <row r="75" spans="1:12" x14ac:dyDescent="0.3">
      <c r="A75" s="8"/>
      <c r="B75" s="7"/>
      <c r="C75" s="7"/>
      <c r="D75" s="7"/>
      <c r="E75" s="7"/>
      <c r="F75" s="9"/>
      <c r="G75" s="10"/>
      <c r="H75" s="10"/>
      <c r="I75" s="10"/>
      <c r="J75" s="10"/>
      <c r="K75" s="10"/>
      <c r="L75" s="7"/>
    </row>
  </sheetData>
  <sheetProtection selectLockedCells="1" selectUnlockedCells="1"/>
  <mergeCells count="4">
    <mergeCell ref="A3:L3"/>
    <mergeCell ref="A11:L11"/>
    <mergeCell ref="A17:L17"/>
    <mergeCell ref="A30:L30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Kowalczyk</dc:creator>
  <cp:lastModifiedBy>Małgorzata Kowalczyk</cp:lastModifiedBy>
  <dcterms:created xsi:type="dcterms:W3CDTF">2021-09-24T06:30:38Z</dcterms:created>
  <dcterms:modified xsi:type="dcterms:W3CDTF">2021-09-28T08:07:37Z</dcterms:modified>
</cp:coreProperties>
</file>